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iljegrn\Dropbox\Case Book\Website Student Files\8th Edition\"/>
    </mc:Choice>
  </mc:AlternateContent>
  <xr:revisionPtr revIDLastSave="0" documentId="13_ncr:1_{4B3EF06B-7DAF-4158-B561-C09A39A392E7}" xr6:coauthVersionLast="47" xr6:coauthVersionMax="47" xr10:uidLastSave="{00000000-0000-0000-0000-000000000000}"/>
  <bookViews>
    <workbookView xWindow="1920" yWindow="1920" windowWidth="27648" windowHeight="12120" xr2:uid="{00000000-000D-0000-FFFF-FFFF00000000}"/>
  </bookViews>
  <sheets>
    <sheet name="Extract-o-Matic Cash Flow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B13" i="1"/>
  <c r="B19" i="1"/>
  <c r="C12" i="1"/>
  <c r="C13" i="1"/>
  <c r="C19" i="1"/>
  <c r="D12" i="1"/>
  <c r="D13" i="1"/>
  <c r="D19" i="1"/>
  <c r="E12" i="1"/>
  <c r="E13" i="1"/>
  <c r="E19" i="1"/>
  <c r="F12" i="1"/>
  <c r="F13" i="1"/>
  <c r="F19" i="1"/>
  <c r="G12" i="1"/>
  <c r="G13" i="1"/>
  <c r="G19" i="1"/>
  <c r="H12" i="1"/>
  <c r="H13" i="1"/>
  <c r="H19" i="1"/>
  <c r="I12" i="1"/>
  <c r="I13" i="1"/>
  <c r="I19" i="1"/>
  <c r="J12" i="1"/>
  <c r="J13" i="1"/>
  <c r="J19" i="1"/>
  <c r="K12" i="1"/>
  <c r="K13" i="1"/>
  <c r="K19" i="1"/>
  <c r="A19" i="1"/>
  <c r="B15" i="1"/>
  <c r="C15" i="1"/>
  <c r="D15" i="1"/>
  <c r="E15" i="1"/>
  <c r="F15" i="1"/>
  <c r="G15" i="1"/>
  <c r="H15" i="1"/>
  <c r="I15" i="1"/>
  <c r="J15" i="1"/>
  <c r="K15" i="1"/>
  <c r="B17" i="1"/>
  <c r="B20" i="1"/>
  <c r="C20" i="1"/>
  <c r="D20" i="1"/>
  <c r="E20" i="1"/>
  <c r="F20" i="1"/>
  <c r="G20" i="1"/>
  <c r="H20" i="1"/>
  <c r="I20" i="1"/>
  <c r="J20" i="1"/>
  <c r="K20" i="1"/>
  <c r="K21" i="1"/>
  <c r="J21" i="1"/>
  <c r="I21" i="1"/>
  <c r="H21" i="1"/>
  <c r="G21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<sst xmlns="http://schemas.openxmlformats.org/spreadsheetml/2006/main" count="19" uniqueCount="19">
  <si>
    <t>Year</t>
  </si>
  <si>
    <t>Extract-o-Matic Revenues</t>
  </si>
  <si>
    <t>Total Present Value of Royalty Cash Flows</t>
  </si>
  <si>
    <t>Annual Net Royalty Income</t>
  </si>
  <si>
    <t>Patent Royalty (10%)</t>
  </si>
  <si>
    <t>Morris Mining, Corp.</t>
  </si>
  <si>
    <t>Years 1 - 4</t>
  </si>
  <si>
    <t>Years 8 - 10</t>
  </si>
  <si>
    <t>Years 5 - 7</t>
  </si>
  <si>
    <t>Prepared by Chris Carter, Morris Mining CFO</t>
  </si>
  <si>
    <t>Present Value of Cash Flow from Royalty</t>
  </si>
  <si>
    <t>Amortization per year</t>
  </si>
  <si>
    <t>Royalty Discounted Cash Flow Analysis</t>
  </si>
  <si>
    <t>2018 Revenue</t>
  </si>
  <si>
    <t>Discount rate</t>
  </si>
  <si>
    <t>Royalty rate</t>
  </si>
  <si>
    <t>Growth Rates</t>
  </si>
  <si>
    <r>
      <t>Case 9.5, Morris Mining Corporation, Auditing Cases 8</t>
    </r>
    <r>
      <rPr>
        <i/>
        <vertAlign val="superscript"/>
        <sz val="9"/>
        <rFont val="Times New Roman"/>
        <family val="1"/>
      </rPr>
      <t>th</t>
    </r>
    <r>
      <rPr>
        <i/>
        <sz val="9"/>
        <rFont val="Times New Roman"/>
        <family val="1"/>
      </rPr>
      <t xml:space="preserve"> Edition, Copyright 2026 by AuditingCases.com</t>
    </r>
  </si>
  <si>
    <t>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</si>
</sst>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name val="Times New Roman"/>
      <family val="1"/>
    </font>
    <font>
      <i/>
      <vertAlign val="superscript"/>
      <sz val="9"/>
      <name val="Times New Roman"/>
      <family val="1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164" fontId="0" fillId="0" borderId="0" xfId="1" applyNumberFormat="1" applyFont="1"/>
    <xf numFmtId="9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4" fontId="2" fillId="0" borderId="2" xfId="0" applyNumberFormat="1" applyFont="1" applyBorder="1"/>
    <xf numFmtId="0" fontId="0" fillId="0" borderId="1" xfId="0" applyBorder="1" applyAlignment="1">
      <alignment horizontal="center"/>
    </xf>
    <xf numFmtId="41" fontId="0" fillId="0" borderId="0" xfId="0" applyNumberFormat="1"/>
    <xf numFmtId="41" fontId="0" fillId="0" borderId="0" xfId="1" applyNumberFormat="1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workbookViewId="0">
      <selection sqref="A1:K1"/>
    </sheetView>
  </sheetViews>
  <sheetFormatPr defaultColWidth="8.77734375" defaultRowHeight="14.4" x14ac:dyDescent="0.3"/>
  <cols>
    <col min="1" max="1" width="25" customWidth="1"/>
    <col min="2" max="3" width="12.44140625" bestFit="1" customWidth="1"/>
    <col min="4" max="4" width="13.6640625" bestFit="1" customWidth="1"/>
    <col min="5" max="11" width="12.44140625" bestFit="1" customWidth="1"/>
  </cols>
  <sheetData>
    <row r="1" spans="1:11" ht="23.4" x14ac:dyDescent="0.4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3.4" x14ac:dyDescent="0.45">
      <c r="A2" s="10"/>
      <c r="B2" s="10"/>
      <c r="C2" s="10"/>
      <c r="D2" s="19" t="s">
        <v>12</v>
      </c>
      <c r="E2" s="19"/>
      <c r="F2" s="19"/>
      <c r="G2" s="19"/>
      <c r="H2" s="10"/>
      <c r="I2" s="10"/>
      <c r="J2" s="10"/>
      <c r="K2" s="10"/>
    </row>
    <row r="3" spans="1:11" ht="18" x14ac:dyDescent="0.35">
      <c r="A3" s="17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x14ac:dyDescent="0.3">
      <c r="A5" s="5" t="s">
        <v>13</v>
      </c>
      <c r="B5" s="2">
        <v>30000000</v>
      </c>
      <c r="D5" s="5" t="s">
        <v>16</v>
      </c>
    </row>
    <row r="6" spans="1:11" x14ac:dyDescent="0.3">
      <c r="A6" s="1"/>
      <c r="B6" s="2"/>
      <c r="D6" s="7" t="s">
        <v>6</v>
      </c>
      <c r="E6" s="3">
        <v>0.15</v>
      </c>
    </row>
    <row r="7" spans="1:11" x14ac:dyDescent="0.3">
      <c r="A7" s="5" t="s">
        <v>14</v>
      </c>
      <c r="B7" s="3">
        <v>0.1</v>
      </c>
      <c r="D7" s="7" t="s">
        <v>8</v>
      </c>
      <c r="E7" s="3">
        <v>-0.05</v>
      </c>
    </row>
    <row r="8" spans="1:11" x14ac:dyDescent="0.3">
      <c r="A8" s="5" t="s">
        <v>15</v>
      </c>
      <c r="B8" s="3">
        <v>0.1</v>
      </c>
      <c r="D8" s="7" t="s">
        <v>7</v>
      </c>
      <c r="E8" s="3">
        <v>-0.15</v>
      </c>
    </row>
    <row r="10" spans="1:11" x14ac:dyDescent="0.3">
      <c r="A10" s="4" t="s">
        <v>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</row>
    <row r="11" spans="1:11" x14ac:dyDescent="0.3">
      <c r="A11" s="6" t="s">
        <v>5</v>
      </c>
      <c r="B11" s="13">
        <v>2019</v>
      </c>
      <c r="C11" s="13">
        <v>2020</v>
      </c>
      <c r="D11" s="13">
        <v>2021</v>
      </c>
      <c r="E11" s="13">
        <v>2022</v>
      </c>
      <c r="F11" s="13">
        <v>2023</v>
      </c>
      <c r="G11" s="13">
        <v>2024</v>
      </c>
      <c r="H11" s="13">
        <v>2025</v>
      </c>
      <c r="I11" s="13">
        <v>2026</v>
      </c>
      <c r="J11" s="13">
        <v>2027</v>
      </c>
      <c r="K11" s="13">
        <v>2028</v>
      </c>
    </row>
    <row r="12" spans="1:11" x14ac:dyDescent="0.3">
      <c r="A12" t="s">
        <v>1</v>
      </c>
      <c r="B12" s="2">
        <f>$B$5*(1 +$E$6)</f>
        <v>34500000</v>
      </c>
      <c r="C12" s="2">
        <f>B12*(1 +$E$6)</f>
        <v>39675000</v>
      </c>
      <c r="D12" s="2">
        <f>C12*(1 +$E$6)</f>
        <v>45626250</v>
      </c>
      <c r="E12" s="2">
        <f>D12*(1 +$E$6)</f>
        <v>52470187.499999993</v>
      </c>
      <c r="F12" s="2">
        <f>E12*(1 +$E$7)</f>
        <v>49846678.124999993</v>
      </c>
      <c r="G12" s="2">
        <f>F12*(1 +$E$7)</f>
        <v>47354344.218749993</v>
      </c>
      <c r="H12" s="2">
        <f>G12*(1 +$E$7)</f>
        <v>44986627.007812493</v>
      </c>
      <c r="I12" s="2">
        <f>H12*(1 +$E$8)</f>
        <v>38238632.956640616</v>
      </c>
      <c r="J12" s="2">
        <f>I12*(1 +$E$8)</f>
        <v>32502838.013144523</v>
      </c>
      <c r="K12" s="2">
        <f>J12*(1 +$E$8)</f>
        <v>27627412.311172843</v>
      </c>
    </row>
    <row r="13" spans="1:11" x14ac:dyDescent="0.3">
      <c r="A13" t="s">
        <v>4</v>
      </c>
      <c r="B13" s="14">
        <f t="shared" ref="B13:K13" si="0">B12*$B$8</f>
        <v>3450000</v>
      </c>
      <c r="C13" s="14">
        <f t="shared" si="0"/>
        <v>3967500</v>
      </c>
      <c r="D13" s="14">
        <f t="shared" si="0"/>
        <v>4562625</v>
      </c>
      <c r="E13" s="14">
        <f t="shared" si="0"/>
        <v>5247018.75</v>
      </c>
      <c r="F13" s="14">
        <f t="shared" si="0"/>
        <v>4984667.8124999991</v>
      </c>
      <c r="G13" s="14">
        <f t="shared" si="0"/>
        <v>4735434.4218749991</v>
      </c>
      <c r="H13" s="14">
        <f t="shared" si="0"/>
        <v>4498662.7007812494</v>
      </c>
      <c r="I13" s="14">
        <f t="shared" si="0"/>
        <v>3823863.2956640618</v>
      </c>
      <c r="J13" s="14">
        <f t="shared" si="0"/>
        <v>3250283.8013144527</v>
      </c>
      <c r="K13" s="14">
        <f t="shared" si="0"/>
        <v>2762741.2311172844</v>
      </c>
    </row>
    <row r="14" spans="1:1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27" customHeight="1" x14ac:dyDescent="0.3">
      <c r="A15" s="8" t="s">
        <v>10</v>
      </c>
      <c r="B15" s="14">
        <f t="shared" ref="B15:K15" si="1">PV($B$7,B10,0,-B13)</f>
        <v>3136363.6363636362</v>
      </c>
      <c r="C15" s="14">
        <f t="shared" si="1"/>
        <v>3278925.6198347104</v>
      </c>
      <c r="D15" s="14">
        <f t="shared" si="1"/>
        <v>3427967.6934635602</v>
      </c>
      <c r="E15" s="14">
        <f t="shared" si="1"/>
        <v>3583784.4068028131</v>
      </c>
      <c r="F15" s="14">
        <f t="shared" si="1"/>
        <v>3095086.5331478831</v>
      </c>
      <c r="G15" s="14">
        <f t="shared" si="1"/>
        <v>2673029.2786277169</v>
      </c>
      <c r="H15" s="14">
        <f t="shared" si="1"/>
        <v>2308525.2860875735</v>
      </c>
      <c r="I15" s="14">
        <f t="shared" si="1"/>
        <v>1783860.4483403978</v>
      </c>
      <c r="J15" s="14">
        <f t="shared" si="1"/>
        <v>1378437.6191721256</v>
      </c>
      <c r="K15" s="14">
        <f t="shared" si="1"/>
        <v>1065156.3420875513</v>
      </c>
    </row>
    <row r="16" spans="1:11" x14ac:dyDescent="0.3">
      <c r="B16" s="15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27.75" customHeight="1" x14ac:dyDescent="0.3">
      <c r="A17" s="9" t="s">
        <v>2</v>
      </c>
      <c r="B17" s="12">
        <f>SUM(B15:K15)</f>
        <v>25731136.863927968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3">
      <c r="A19" t="str">
        <f>A13</f>
        <v>Patent Royalty (10%)</v>
      </c>
      <c r="B19" s="14">
        <f t="shared" ref="B19:K19" si="2">B13</f>
        <v>3450000</v>
      </c>
      <c r="C19" s="14">
        <f t="shared" si="2"/>
        <v>3967500</v>
      </c>
      <c r="D19" s="14">
        <f t="shared" si="2"/>
        <v>4562625</v>
      </c>
      <c r="E19" s="14">
        <f t="shared" si="2"/>
        <v>5247018.75</v>
      </c>
      <c r="F19" s="14">
        <f t="shared" si="2"/>
        <v>4984667.8124999991</v>
      </c>
      <c r="G19" s="14">
        <f t="shared" si="2"/>
        <v>4735434.4218749991</v>
      </c>
      <c r="H19" s="14">
        <f t="shared" si="2"/>
        <v>4498662.7007812494</v>
      </c>
      <c r="I19" s="14">
        <f t="shared" si="2"/>
        <v>3823863.2956640618</v>
      </c>
      <c r="J19" s="14">
        <f t="shared" si="2"/>
        <v>3250283.8013144527</v>
      </c>
      <c r="K19" s="14">
        <f t="shared" si="2"/>
        <v>2762741.2311172844</v>
      </c>
    </row>
    <row r="20" spans="1:11" x14ac:dyDescent="0.3">
      <c r="A20" t="s">
        <v>11</v>
      </c>
      <c r="B20" s="14">
        <f>B17*0.1</f>
        <v>2573113.6863927972</v>
      </c>
      <c r="C20" s="14">
        <f>B20</f>
        <v>2573113.6863927972</v>
      </c>
      <c r="D20" s="14">
        <f t="shared" ref="D20:K20" si="3">C20</f>
        <v>2573113.6863927972</v>
      </c>
      <c r="E20" s="14">
        <f t="shared" si="3"/>
        <v>2573113.6863927972</v>
      </c>
      <c r="F20" s="14">
        <f t="shared" si="3"/>
        <v>2573113.6863927972</v>
      </c>
      <c r="G20" s="14">
        <f t="shared" si="3"/>
        <v>2573113.6863927972</v>
      </c>
      <c r="H20" s="14">
        <f t="shared" si="3"/>
        <v>2573113.6863927972</v>
      </c>
      <c r="I20" s="14">
        <f t="shared" si="3"/>
        <v>2573113.6863927972</v>
      </c>
      <c r="J20" s="14">
        <f t="shared" si="3"/>
        <v>2573113.6863927972</v>
      </c>
      <c r="K20" s="14">
        <f t="shared" si="3"/>
        <v>2573113.6863927972</v>
      </c>
    </row>
    <row r="21" spans="1:11" x14ac:dyDescent="0.3">
      <c r="A21" s="5" t="s">
        <v>3</v>
      </c>
      <c r="B21" s="12">
        <f>+B13-B20</f>
        <v>876886.31360720284</v>
      </c>
      <c r="C21" s="12">
        <f t="shared" ref="C21:I21" si="4">+C13-C20</f>
        <v>1394386.3136072028</v>
      </c>
      <c r="D21" s="12">
        <f t="shared" si="4"/>
        <v>1989511.3136072028</v>
      </c>
      <c r="E21" s="12">
        <f t="shared" si="4"/>
        <v>2673905.0636072028</v>
      </c>
      <c r="F21" s="12">
        <f t="shared" si="4"/>
        <v>2411554.1261072019</v>
      </c>
      <c r="G21" s="12">
        <f t="shared" si="4"/>
        <v>2162320.7354822019</v>
      </c>
      <c r="H21" s="12">
        <f t="shared" si="4"/>
        <v>1925549.0143884523</v>
      </c>
      <c r="I21" s="12">
        <f t="shared" si="4"/>
        <v>1250749.6092712646</v>
      </c>
      <c r="J21" s="12">
        <f>+J13-J20</f>
        <v>677170.11492165551</v>
      </c>
      <c r="K21" s="12">
        <f t="shared" ref="K21" si="5">+K13-K20</f>
        <v>189627.54472448723</v>
      </c>
    </row>
    <row r="33" spans="1:1" x14ac:dyDescent="0.3">
      <c r="A33" s="11" t="s">
        <v>17</v>
      </c>
    </row>
  </sheetData>
  <mergeCells count="3">
    <mergeCell ref="A1:K1"/>
    <mergeCell ref="A3:K3"/>
    <mergeCell ref="D2:G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Extract-o-Matic Cash Flow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Jonathan Liljegren</cp:lastModifiedBy>
  <dcterms:created xsi:type="dcterms:W3CDTF">2011-05-17T17:15:14Z</dcterms:created>
  <dcterms:modified xsi:type="dcterms:W3CDTF">2026-08-19T21:18:55Z</dcterms:modified>
</cp:coreProperties>
</file>